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75" windowWidth="6675" windowHeight="6675"/>
  </bookViews>
  <sheets>
    <sheet name="Sheet 1" sheetId="1" r:id="rId1"/>
    <sheet name="check" sheetId="3" r:id="rId2"/>
  </sheets>
  <calcPr calcId="145621"/>
</workbook>
</file>

<file path=xl/calcChain.xml><?xml version="1.0" encoding="utf-8"?>
<calcChain xmlns="http://schemas.openxmlformats.org/spreadsheetml/2006/main">
  <c r="I26" i="1" l="1"/>
  <c r="C37" i="1"/>
  <c r="H18" i="1"/>
  <c r="H9" i="1"/>
  <c r="H6" i="1"/>
  <c r="H5" i="1"/>
  <c r="B20" i="1"/>
  <c r="B6" i="1"/>
  <c r="B24" i="1" s="1"/>
  <c r="B26" i="1" s="1"/>
  <c r="D35" i="1"/>
  <c r="E35" i="1" s="1"/>
  <c r="D34" i="1"/>
  <c r="E34" i="1" s="1"/>
  <c r="D33" i="1"/>
  <c r="E33" i="1" s="1"/>
  <c r="D32" i="1"/>
  <c r="E32" i="1" s="1"/>
  <c r="D37" i="1" l="1"/>
  <c r="E37" i="1" s="1"/>
  <c r="D7" i="1" l="1"/>
  <c r="D38" i="1" l="1"/>
  <c r="I24" i="1" l="1"/>
  <c r="H24" i="1"/>
  <c r="E8" i="3" l="1"/>
  <c r="H26" i="1"/>
  <c r="E3" i="3"/>
  <c r="F8" i="3"/>
  <c r="F3" i="3"/>
  <c r="J24" i="1"/>
  <c r="C24" i="1"/>
  <c r="B8" i="3"/>
  <c r="C36" i="1"/>
  <c r="F6" i="3" s="1"/>
  <c r="B36" i="1"/>
  <c r="E6" i="3" s="1"/>
  <c r="F4" i="3"/>
  <c r="E4" i="3"/>
  <c r="C26" i="1" l="1"/>
  <c r="C4" i="3" s="1"/>
  <c r="C8" i="3"/>
  <c r="C3" i="3"/>
  <c r="B4" i="3"/>
  <c r="B3" i="3"/>
  <c r="D36" i="1"/>
  <c r="E36" i="1" s="1"/>
  <c r="D21" i="1"/>
  <c r="J32" i="1" l="1"/>
  <c r="K32" i="1" s="1"/>
  <c r="J33" i="1"/>
  <c r="K33" i="1" s="1"/>
  <c r="J34" i="1"/>
  <c r="K34" i="1" s="1"/>
  <c r="J35" i="1"/>
  <c r="K35" i="1" s="1"/>
  <c r="J12" i="1" l="1"/>
  <c r="K12" i="1" s="1"/>
  <c r="K48" i="1"/>
  <c r="J47" i="1"/>
  <c r="J45" i="1"/>
  <c r="D40" i="1"/>
  <c r="E40" i="1" s="1"/>
  <c r="D39" i="1"/>
  <c r="E39" i="1" s="1"/>
  <c r="E38" i="1"/>
  <c r="J26" i="1"/>
  <c r="K26" i="1" s="1"/>
  <c r="J25" i="1"/>
  <c r="K25" i="1" s="1"/>
  <c r="D25" i="1"/>
  <c r="E25" i="1" s="1"/>
  <c r="J18" i="1"/>
  <c r="K18" i="1" s="1"/>
  <c r="K44" i="1"/>
  <c r="K46" i="1"/>
  <c r="D23" i="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E7" i="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44" i="1"/>
  <c r="J38" i="1"/>
  <c r="K38" i="1" s="1"/>
  <c r="J39" i="1"/>
  <c r="K39" i="1" s="1"/>
  <c r="J40" i="1"/>
  <c r="K40" i="1" s="1"/>
  <c r="J41" i="1"/>
  <c r="K41" i="1" s="1"/>
  <c r="J46" i="1"/>
  <c r="K24" i="1"/>
  <c r="J48" i="1"/>
  <c r="D24" i="1"/>
  <c r="E24" i="1" s="1"/>
  <c r="K47" i="1"/>
  <c r="K45" i="1"/>
  <c r="D26" i="1"/>
  <c r="E26" i="1" s="1"/>
</calcChain>
</file>

<file path=xl/comments1.xml><?xml version="1.0" encoding="utf-8"?>
<comments xmlns="http://schemas.openxmlformats.org/spreadsheetml/2006/main">
  <authors>
    <author>Graunke, Steven Scott</author>
  </authors>
  <commentList>
    <comment ref="B38" authorId="0">
      <text>
        <r>
          <rPr>
            <b/>
            <sz val="9"/>
            <color indexed="81"/>
            <rFont val="Tahoma"/>
            <family val="2"/>
          </rPr>
          <t>Graunke, Steven Scott:</t>
        </r>
        <r>
          <rPr>
            <sz val="9"/>
            <color indexed="81"/>
            <rFont val="Tahoma"/>
            <family val="2"/>
          </rPr>
          <t xml:space="preserve">
Include GRD1</t>
        </r>
      </text>
    </comment>
    <comment ref="C38" authorId="0">
      <text>
        <r>
          <rPr>
            <b/>
            <sz val="9"/>
            <color indexed="81"/>
            <rFont val="Tahoma"/>
            <family val="2"/>
          </rPr>
          <t>Graunke, Steven Scott:</t>
        </r>
        <r>
          <rPr>
            <sz val="9"/>
            <color indexed="81"/>
            <rFont val="Tahoma"/>
            <family val="2"/>
          </rPr>
          <t xml:space="preserve">
Include GRD1</t>
        </r>
      </text>
    </comment>
  </commentList>
</comments>
</file>

<file path=xl/sharedStrings.xml><?xml version="1.0" encoding="utf-8"?>
<sst xmlns="http://schemas.openxmlformats.org/spreadsheetml/2006/main" count="130" uniqueCount="95">
  <si>
    <t>Change</t>
  </si>
  <si>
    <t>%</t>
  </si>
  <si>
    <t>School</t>
  </si>
  <si>
    <t>SPEA</t>
  </si>
  <si>
    <t>Credit Hours Taught</t>
  </si>
  <si>
    <t>Headcount by Student School</t>
  </si>
  <si>
    <t>Sophomore</t>
  </si>
  <si>
    <t>Graduate</t>
  </si>
  <si>
    <t>Professional</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</si>
  <si>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</si>
  <si>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</si>
  <si>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</si>
  <si>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</si>
  <si>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</si>
  <si>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</si>
  <si>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</si>
  <si>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</si>
  <si>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</si>
  <si>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</si>
  <si>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</si>
  <si>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</si>
  <si>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</si>
  <si>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</si>
  <si>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</si>
  <si>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</si>
  <si>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</si>
  <si>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</si>
  <si>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IUPUI Combined</t>
  </si>
  <si>
    <t>Health &amp; Rehab</t>
  </si>
  <si>
    <t>Engineering-Tech</t>
  </si>
  <si>
    <t>IN Total***</t>
  </si>
  <si>
    <t>Non-Residents as Share of Campus Totals</t>
  </si>
  <si>
    <t>Freshman</t>
  </si>
  <si>
    <t>Junior</t>
  </si>
  <si>
    <t>Senior</t>
  </si>
  <si>
    <t>Grad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</si>
  <si>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</si>
  <si>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</si>
  <si>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</si>
  <si>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</si>
  <si>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</si>
  <si>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</si>
  <si>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</si>
  <si>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</si>
  <si>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</si>
  <si>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</si>
  <si>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r>
      <t>Undistributed Grad</t>
    </r>
    <r>
      <rPr>
        <vertAlign val="superscript"/>
        <sz val="11"/>
        <rFont val="Calibri"/>
        <family val="2"/>
      </rPr>
      <t>^^</t>
    </r>
  </si>
  <si>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roughly 100 are still attributed to the Graduate School, but in a subsequent report will be assigned to their degree schools, most likely split between Liberal Arts and Medicine.</t>
    </r>
  </si>
  <si>
    <t>Student Level</t>
  </si>
  <si>
    <t>Source:  IRDS Point-in-Cycle, Registrar, and UIRR Reports</t>
  </si>
  <si>
    <t>IUPUI Honors College</t>
  </si>
  <si>
    <t>Summer II 2016</t>
  </si>
  <si>
    <t>n/a</t>
  </si>
  <si>
    <t>Liberal Arts</t>
  </si>
  <si>
    <t xml:space="preserve">Informatics &amp; Computing </t>
  </si>
  <si>
    <t>2015 Indy credits</t>
  </si>
  <si>
    <t>2016 Indy credits</t>
  </si>
  <si>
    <t>2015 Indy Heads</t>
  </si>
  <si>
    <t>2016 Indy Heads</t>
  </si>
  <si>
    <t>totals in columns</t>
  </si>
  <si>
    <t>Indy+Colc</t>
  </si>
  <si>
    <t>Students Level</t>
  </si>
  <si>
    <t>Residency</t>
  </si>
  <si>
    <t>Kelley Business*</t>
  </si>
  <si>
    <t>Social Work*</t>
  </si>
  <si>
    <t xml:space="preserve">***Total also adjusted for students enrolled in degrees offered through the Graduate School but who also have been distributed to schools housing their programs. Heads are counted only once in IN Total.  Credits are not affected. </t>
  </si>
  <si>
    <t>Resident*</t>
  </si>
  <si>
    <t>Non-Resident*</t>
  </si>
  <si>
    <t>IUPUI Combined#</t>
  </si>
  <si>
    <t xml:space="preserve"> *Headcount and credit hours for the Kelley School of Business and School of Social Work include GRD1 enrollment.  Census for the GRD1 summer term will occur in June and censes figures will be included in Summer II first day and census reports.</t>
  </si>
  <si>
    <t>7/4/2016</t>
  </si>
  <si>
    <t>Office of Institutional Research and Decision Support 7/4/2016</t>
  </si>
  <si>
    <t>7/3/2017</t>
  </si>
  <si>
    <t>7/3/2017 - Census</t>
  </si>
  <si>
    <t xml:space="preserve">-2 ug; +0 grad/prof; +0 non-degree </t>
  </si>
  <si>
    <t>+11 ug; -8 grad; -21 non-degree</t>
  </si>
  <si>
    <t>-90 ug; +3 grad</t>
  </si>
  <si>
    <t>-1 grad; -17 non-degree</t>
  </si>
  <si>
    <t>+4 ug; +40 grad/prof</t>
  </si>
  <si>
    <t>+3 ug; -6 grad</t>
  </si>
  <si>
    <t>+23 ug; +19 grad; +0 non-degree</t>
  </si>
  <si>
    <t>+28 grad/prof</t>
  </si>
  <si>
    <t>-85 ug; -28 grad</t>
  </si>
  <si>
    <t>-31 ug; -26 grad/prof</t>
  </si>
  <si>
    <t>-27 ug; +4 grad/prof; -1 non-degree</t>
  </si>
  <si>
    <t>+2 ug; +1 grad</t>
  </si>
  <si>
    <t>-45 ug; -2 grad</t>
  </si>
  <si>
    <t>-31 ug; -13 grad</t>
  </si>
  <si>
    <t>-5 ug; -13 grad</t>
  </si>
  <si>
    <t>-148 ug; -15 grad; +5 non-degree</t>
  </si>
  <si>
    <t>-144 ug; +1 high school; -80 non-degree</t>
  </si>
  <si>
    <t>UG Non-Degree</t>
  </si>
  <si>
    <t>#Students enrolled at both IN and CO are adjusted for dual enrollment. Eight students were enrolled at both campuses in Summer II 2016 and 2 were enrolled at both campus in Summer II 2017. Credits are not affected.</t>
  </si>
  <si>
    <t>-7 ug; +32 grad; -4 non-degree</t>
  </si>
  <si>
    <t>+6 ug; -138 grad; +1 non-degree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</si>
</sst>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8"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i/>
      <sz val="10"/>
      <color rgb="FFFF0000"/>
      <name val="Arial"/>
      <family val="2"/>
    </font>
    <font>
      <b/>
      <sz val="12"/>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sz val="11"/>
      <color rgb="FF00B000"/>
      <name val="Calibri"/>
      <family val="2"/>
      <scheme val="minor"/>
    </font>
    <font>
      <sz val="9"/>
      <color indexed="81"/>
      <name val="Tahoma"/>
      <family val="2"/>
    </font>
    <font>
      <b/>
      <sz val="9"/>
      <color indexed="81"/>
      <name val="Tahoma"/>
      <family val="2"/>
    </font>
    <font>
      <b/>
      <sz val="11"/>
      <color rgb="FF00B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
      <patternFill patternType="solid">
        <fgColor rgb="FFC5D9F1"/>
        <bgColor indexed="64"/>
      </patternFill>
    </fill>
  </fills>
  <borders count="3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rgb="FF000000"/>
      </top>
      <bottom style="thin">
        <color rgb="FF000000"/>
      </bottom>
      <diagonal/>
    </border>
  </borders>
  <cellStyleXfs count="7">
    <xf numFmtId="0" fontId="0" fillId="0" borderId="0"/>
    <xf numFmtId="0" fontId="12" fillId="0" borderId="0"/>
    <xf numFmtId="0" fontId="13" fillId="0" borderId="0"/>
    <xf numFmtId="0" fontId="3" fillId="0" borderId="0"/>
    <xf numFmtId="0" fontId="1" fillId="0" borderId="0"/>
    <xf numFmtId="0" fontId="1" fillId="0" borderId="0"/>
    <xf numFmtId="0" fontId="3" fillId="0" borderId="0"/>
  </cellStyleXfs>
  <cellXfs count="203">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5" fillId="0" borderId="0" xfId="0" applyFont="1" applyBorder="1" applyAlignment="1">
      <alignment wrapText="1"/>
    </xf>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3" fillId="0" borderId="0" xfId="0" applyFont="1" applyAlignment="1">
      <alignment horizontal="center"/>
    </xf>
    <xf numFmtId="0" fontId="16" fillId="0" borderId="4" xfId="0" applyFont="1" applyFill="1" applyBorder="1"/>
    <xf numFmtId="0" fontId="17" fillId="0" borderId="5" xfId="0" applyFont="1" applyBorder="1" applyAlignment="1">
      <alignment wrapText="1"/>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49" fontId="19" fillId="3" borderId="9" xfId="0" applyNumberFormat="1" applyFont="1" applyFill="1" applyBorder="1" applyAlignment="1">
      <alignment horizontal="center"/>
    </xf>
    <xf numFmtId="164" fontId="16" fillId="0" borderId="10" xfId="0" applyNumberFormat="1" applyFont="1" applyBorder="1" applyAlignment="1">
      <alignment horizontal="center"/>
    </xf>
    <xf numFmtId="164" fontId="16" fillId="0" borderId="11"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0" xfId="0" applyFont="1" applyFill="1" applyBorder="1"/>
    <xf numFmtId="164" fontId="13" fillId="2" borderId="0" xfId="0" applyNumberFormat="1" applyFont="1" applyFill="1" applyBorder="1" applyAlignment="1">
      <alignment horizontal="center" vertical="center" wrapText="1"/>
    </xf>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2" fillId="0" borderId="0" xfId="0" applyFont="1"/>
    <xf numFmtId="164" fontId="16" fillId="0" borderId="12" xfId="0" applyNumberFormat="1" applyFont="1" applyBorder="1" applyAlignment="1">
      <alignment horizontal="center"/>
    </xf>
    <xf numFmtId="164" fontId="16" fillId="0" borderId="13" xfId="0" applyNumberFormat="1" applyFont="1" applyBorder="1" applyAlignment="1">
      <alignment horizontal="center"/>
    </xf>
    <xf numFmtId="3" fontId="23" fillId="2" borderId="10" xfId="0" applyNumberFormat="1" applyFont="1" applyFill="1" applyBorder="1" applyAlignment="1">
      <alignment horizontal="center" wrapText="1"/>
    </xf>
    <xf numFmtId="166" fontId="13" fillId="0" borderId="10" xfId="0" applyNumberFormat="1" applyFont="1" applyFill="1" applyBorder="1" applyAlignment="1">
      <alignment horizontal="center" vertical="center" wrapText="1" readingOrder="1"/>
    </xf>
    <xf numFmtId="164" fontId="23" fillId="2" borderId="1" xfId="0" applyNumberFormat="1" applyFont="1" applyFill="1" applyBorder="1" applyAlignment="1">
      <alignment horizontal="center" wrapText="1"/>
    </xf>
    <xf numFmtId="0" fontId="19" fillId="3" borderId="4" xfId="0" applyFont="1" applyFill="1" applyBorder="1"/>
    <xf numFmtId="0" fontId="19" fillId="2" borderId="4" xfId="0" applyFont="1" applyFill="1" applyBorder="1"/>
    <xf numFmtId="0" fontId="19" fillId="5" borderId="14" xfId="0" applyFont="1" applyFill="1" applyBorder="1"/>
    <xf numFmtId="0" fontId="19" fillId="5" borderId="15" xfId="0" applyFont="1" applyFill="1" applyBorder="1" applyAlignment="1">
      <alignment vertical="center"/>
    </xf>
    <xf numFmtId="0" fontId="19" fillId="3" borderId="4" xfId="0" applyFont="1" applyFill="1" applyBorder="1" applyAlignment="1">
      <alignment vertical="center"/>
    </xf>
    <xf numFmtId="0" fontId="19" fillId="2" borderId="4" xfId="0" applyFont="1" applyFill="1" applyBorder="1" applyAlignment="1">
      <alignment vertical="center"/>
    </xf>
    <xf numFmtId="0" fontId="25" fillId="0" borderId="0" xfId="0" applyFont="1" applyAlignment="1">
      <alignment horizontal="center"/>
    </xf>
    <xf numFmtId="0" fontId="16" fillId="0" borderId="18" xfId="0" applyFont="1" applyBorder="1"/>
    <xf numFmtId="0" fontId="19" fillId="0" borderId="4" xfId="0" applyFont="1" applyBorder="1"/>
    <xf numFmtId="0" fontId="19" fillId="0" borderId="14" xfId="0" applyFont="1" applyBorder="1"/>
    <xf numFmtId="0" fontId="3" fillId="0" borderId="0" xfId="0" applyFont="1"/>
    <xf numFmtId="49" fontId="22" fillId="0" borderId="0" xfId="0" applyNumberFormat="1" applyFont="1" applyAlignment="1">
      <alignment horizontal="right"/>
    </xf>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0" xfId="0" applyFont="1" applyFill="1"/>
    <xf numFmtId="0" fontId="16" fillId="0" borderId="18" xfId="0" applyFont="1" applyBorder="1" applyAlignment="1">
      <alignment vertical="center"/>
    </xf>
    <xf numFmtId="0" fontId="19" fillId="0" borderId="4" xfId="0" applyFont="1" applyBorder="1" applyAlignment="1">
      <alignment vertical="center"/>
    </xf>
    <xf numFmtId="0" fontId="19" fillId="0" borderId="14" xfId="0" applyFont="1" applyBorder="1" applyAlignment="1">
      <alignment vertical="center"/>
    </xf>
    <xf numFmtId="166" fontId="27" fillId="3" borderId="25" xfId="0" applyNumberFormat="1" applyFont="1" applyFill="1" applyBorder="1" applyAlignment="1">
      <alignment horizontal="center" vertical="center" wrapText="1" readingOrder="1"/>
    </xf>
    <xf numFmtId="166" fontId="13" fillId="0" borderId="25" xfId="0" applyNumberFormat="1" applyFont="1" applyFill="1" applyBorder="1" applyAlignment="1">
      <alignment horizontal="center" vertical="center" wrapText="1" readingOrder="1"/>
    </xf>
    <xf numFmtId="166" fontId="13" fillId="0" borderId="26" xfId="0" applyNumberFormat="1" applyFont="1" applyFill="1" applyBorder="1" applyAlignment="1">
      <alignment horizontal="center" vertical="center" wrapText="1" readingOrder="1"/>
    </xf>
    <xf numFmtId="0" fontId="16" fillId="0" borderId="18" xfId="0" applyFont="1" applyFill="1" applyBorder="1"/>
    <xf numFmtId="0" fontId="19" fillId="3" borderId="19" xfId="0" applyFont="1" applyFill="1" applyBorder="1"/>
    <xf numFmtId="16" fontId="19" fillId="3" borderId="6" xfId="0" applyNumberFormat="1" applyFont="1" applyFill="1" applyBorder="1" applyAlignment="1">
      <alignment horizontal="center"/>
    </xf>
    <xf numFmtId="16" fontId="19" fillId="3" borderId="7" xfId="0" applyNumberFormat="1" applyFont="1" applyFill="1" applyBorder="1" applyAlignment="1">
      <alignment horizontal="center"/>
    </xf>
    <xf numFmtId="0" fontId="16" fillId="0" borderId="18" xfId="0" applyFont="1" applyFill="1" applyBorder="1" applyAlignment="1">
      <alignment vertical="center"/>
    </xf>
    <xf numFmtId="16" fontId="19" fillId="3" borderId="20" xfId="0" applyNumberFormat="1" applyFont="1" applyFill="1" applyBorder="1" applyAlignment="1">
      <alignment horizontal="center"/>
    </xf>
    <xf numFmtId="0" fontId="2" fillId="2" borderId="0" xfId="0" applyFont="1" applyFill="1" applyAlignment="1">
      <alignment horizontal="center"/>
    </xf>
    <xf numFmtId="3" fontId="13" fillId="0" borderId="25" xfId="0" applyNumberFormat="1" applyFont="1" applyFill="1" applyBorder="1" applyAlignment="1">
      <alignment horizontal="center" vertical="center" wrapText="1" readingOrder="1"/>
    </xf>
    <xf numFmtId="3" fontId="27" fillId="3" borderId="10" xfId="0" applyNumberFormat="1" applyFont="1" applyFill="1" applyBorder="1" applyAlignment="1">
      <alignment horizontal="center" vertical="center" wrapText="1" readingOrder="1"/>
    </xf>
    <xf numFmtId="166" fontId="27" fillId="5" borderId="26" xfId="0" applyNumberFormat="1" applyFont="1" applyFill="1" applyBorder="1" applyAlignment="1">
      <alignment horizontal="center" vertical="center" wrapText="1" readingOrder="1"/>
    </xf>
    <xf numFmtId="166" fontId="13" fillId="2" borderId="25" xfId="0" applyNumberFormat="1" applyFont="1" applyFill="1" applyBorder="1" applyAlignment="1">
      <alignment horizontal="center" vertical="center" wrapText="1" readingOrder="1"/>
    </xf>
    <xf numFmtId="166" fontId="13" fillId="0" borderId="10" xfId="1" applyNumberFormat="1" applyFont="1" applyFill="1" applyBorder="1" applyAlignment="1">
      <alignment horizontal="center" vertical="center" wrapText="1"/>
    </xf>
    <xf numFmtId="0" fontId="18" fillId="3" borderId="21" xfId="0" applyFont="1" applyFill="1" applyBorder="1" applyAlignment="1">
      <alignment vertical="center"/>
    </xf>
    <xf numFmtId="0" fontId="18" fillId="3" borderId="21" xfId="0" applyFont="1" applyFill="1" applyBorder="1"/>
    <xf numFmtId="0" fontId="18" fillId="3" borderId="6" xfId="0" applyFont="1" applyFill="1" applyBorder="1" applyAlignment="1">
      <alignment horizontal="center"/>
    </xf>
    <xf numFmtId="0" fontId="18" fillId="3" borderId="7" xfId="0" applyFont="1" applyFill="1" applyBorder="1" applyAlignment="1">
      <alignment horizontal="center"/>
    </xf>
    <xf numFmtId="166" fontId="13" fillId="2" borderId="10" xfId="0" applyNumberFormat="1" applyFont="1" applyFill="1" applyBorder="1" applyAlignment="1">
      <alignment horizontal="center" vertical="center" wrapText="1" readingOrder="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10" xfId="0" applyNumberFormat="1" applyFont="1" applyFill="1" applyBorder="1" applyAlignment="1">
      <alignment horizontal="center" wrapText="1"/>
    </xf>
    <xf numFmtId="3" fontId="33" fillId="2" borderId="10"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3" fontId="32" fillId="2" borderId="10" xfId="0" applyNumberFormat="1" applyFont="1" applyFill="1" applyBorder="1" applyAlignment="1">
      <alignment horizontal="center" vertical="center" wrapText="1"/>
    </xf>
    <xf numFmtId="164" fontId="32" fillId="2" borderId="13"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4" fontId="28" fillId="3" borderId="1" xfId="0" applyNumberFormat="1" applyFont="1" applyFill="1" applyBorder="1" applyAlignment="1">
      <alignment horizontal="center" vertical="center" wrapText="1"/>
    </xf>
    <xf numFmtId="166" fontId="28" fillId="3" borderId="10" xfId="0" applyNumberFormat="1" applyFont="1" applyFill="1" applyBorder="1" applyAlignment="1">
      <alignment horizontal="center" vertical="center" wrapText="1" readingOrder="1"/>
    </xf>
    <xf numFmtId="0" fontId="18" fillId="3" borderId="21" xfId="0" applyFont="1" applyFill="1" applyBorder="1" applyAlignment="1">
      <alignment horizontal="left" vertical="center"/>
    </xf>
    <xf numFmtId="49" fontId="16" fillId="0" borderId="8" xfId="0" applyNumberFormat="1" applyFont="1" applyFill="1" applyBorder="1" applyAlignment="1">
      <alignment horizontal="left" vertical="center"/>
    </xf>
    <xf numFmtId="49" fontId="16" fillId="0" borderId="8" xfId="0" applyNumberFormat="1" applyFont="1" applyFill="1" applyBorder="1" applyAlignment="1">
      <alignment horizontal="left" vertical="center" wrapText="1"/>
    </xf>
    <xf numFmtId="49" fontId="21" fillId="0" borderId="8" xfId="0" applyNumberFormat="1" applyFont="1" applyFill="1" applyBorder="1" applyAlignment="1">
      <alignment horizontal="left" vertical="center" wrapText="1"/>
    </xf>
    <xf numFmtId="49" fontId="16" fillId="0" borderId="22" xfId="0" applyNumberFormat="1" applyFont="1" applyFill="1" applyBorder="1" applyAlignment="1">
      <alignment horizontal="left" vertical="center" wrapText="1"/>
    </xf>
    <xf numFmtId="49" fontId="21" fillId="0" borderId="22" xfId="0" applyNumberFormat="1"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16" fillId="0" borderId="12" xfId="0" applyNumberFormat="1" applyFont="1" applyFill="1" applyBorder="1" applyAlignment="1">
      <alignment horizontal="center" vertical="center"/>
    </xf>
    <xf numFmtId="3" fontId="16" fillId="0" borderId="10" xfId="0" applyNumberFormat="1" applyFont="1" applyFill="1" applyBorder="1" applyAlignment="1">
      <alignment horizontal="center" vertical="center" wrapText="1"/>
    </xf>
    <xf numFmtId="3" fontId="19" fillId="0" borderId="10" xfId="0" applyNumberFormat="1" applyFont="1" applyFill="1" applyBorder="1" applyAlignment="1">
      <alignment horizontal="center" vertical="center"/>
    </xf>
    <xf numFmtId="3" fontId="19" fillId="0" borderId="11" xfId="0" applyNumberFormat="1" applyFont="1" applyFill="1" applyBorder="1" applyAlignment="1">
      <alignment horizontal="center" vertical="center"/>
    </xf>
    <xf numFmtId="3" fontId="3" fillId="0" borderId="0" xfId="0" applyNumberFormat="1" applyFont="1" applyFill="1" applyAlignment="1">
      <alignment horizontal="center"/>
    </xf>
    <xf numFmtId="3" fontId="16" fillId="0" borderId="12" xfId="0" applyNumberFormat="1" applyFont="1" applyFill="1" applyBorder="1" applyAlignment="1">
      <alignment horizontal="center"/>
    </xf>
    <xf numFmtId="3" fontId="16" fillId="0" borderId="10" xfId="0" applyNumberFormat="1" applyFont="1" applyFill="1" applyBorder="1" applyAlignment="1">
      <alignment horizontal="center"/>
    </xf>
    <xf numFmtId="3" fontId="19" fillId="0" borderId="10" xfId="0" applyNumberFormat="1" applyFont="1" applyFill="1" applyBorder="1" applyAlignment="1">
      <alignment horizontal="center"/>
    </xf>
    <xf numFmtId="3" fontId="19" fillId="0" borderId="11" xfId="0" applyNumberFormat="1" applyFont="1" applyFill="1" applyBorder="1" applyAlignment="1">
      <alignment horizontal="center"/>
    </xf>
    <xf numFmtId="3" fontId="25" fillId="0" borderId="0" xfId="0" applyNumberFormat="1" applyFont="1" applyFill="1" applyAlignment="1">
      <alignment horizontal="center"/>
    </xf>
    <xf numFmtId="3" fontId="32" fillId="0" borderId="10" xfId="0" applyNumberFormat="1" applyFont="1" applyFill="1" applyBorder="1" applyAlignment="1">
      <alignment horizontal="center" wrapText="1"/>
    </xf>
    <xf numFmtId="164" fontId="32" fillId="0" borderId="1" xfId="0" applyNumberFormat="1" applyFont="1" applyFill="1" applyBorder="1" applyAlignment="1">
      <alignment horizontal="center" wrapText="1"/>
    </xf>
    <xf numFmtId="166" fontId="27" fillId="6" borderId="26" xfId="0" applyNumberFormat="1" applyFont="1" applyFill="1" applyBorder="1" applyAlignment="1">
      <alignment horizontal="center" vertical="center" wrapText="1" readingOrder="1"/>
    </xf>
    <xf numFmtId="3" fontId="32" fillId="0" borderId="10" xfId="0" applyNumberFormat="1" applyFont="1" applyFill="1" applyBorder="1" applyAlignment="1">
      <alignment horizontal="center" vertical="center" wrapText="1"/>
    </xf>
    <xf numFmtId="164" fontId="32" fillId="0" borderId="1" xfId="0" applyNumberFormat="1" applyFont="1" applyFill="1" applyBorder="1" applyAlignment="1">
      <alignment horizontal="center" vertical="center" wrapText="1"/>
    </xf>
    <xf numFmtId="3" fontId="19" fillId="6" borderId="23" xfId="0" applyNumberFormat="1" applyFont="1" applyFill="1" applyBorder="1" applyAlignment="1">
      <alignment horizontal="center" vertical="center" wrapText="1" readingOrder="1"/>
    </xf>
    <xf numFmtId="166" fontId="32" fillId="0" borderId="11" xfId="0" applyNumberFormat="1" applyFont="1" applyFill="1" applyBorder="1" applyAlignment="1">
      <alignment horizontal="center" vertical="center" wrapText="1" readingOrder="1"/>
    </xf>
    <xf numFmtId="164" fontId="32" fillId="2" borderId="2" xfId="0" applyNumberFormat="1" applyFont="1" applyFill="1" applyBorder="1" applyAlignment="1">
      <alignment horizontal="center" vertical="center" wrapText="1"/>
    </xf>
    <xf numFmtId="3" fontId="16" fillId="0" borderId="10" xfId="0" applyNumberFormat="1" applyFont="1" applyFill="1" applyBorder="1" applyAlignment="1">
      <alignment horizontal="center" vertical="center"/>
    </xf>
    <xf numFmtId="3" fontId="34" fillId="2" borderId="10" xfId="0" applyNumberFormat="1" applyFont="1" applyFill="1" applyBorder="1" applyAlignment="1">
      <alignment horizontal="center" vertical="center" wrapText="1"/>
    </xf>
    <xf numFmtId="164" fontId="34" fillId="2" borderId="1" xfId="0" applyNumberFormat="1" applyFont="1" applyFill="1" applyBorder="1" applyAlignment="1">
      <alignment horizontal="center" vertical="center" wrapText="1"/>
    </xf>
    <xf numFmtId="3" fontId="28" fillId="3" borderId="10" xfId="0" applyNumberFormat="1" applyFont="1" applyFill="1" applyBorder="1" applyAlignment="1">
      <alignment horizontal="center" vertical="center" wrapText="1"/>
    </xf>
    <xf numFmtId="3" fontId="28" fillId="6" borderId="23" xfId="0" applyNumberFormat="1" applyFont="1" applyFill="1" applyBorder="1" applyAlignment="1">
      <alignment horizontal="center" vertical="center" wrapText="1"/>
    </xf>
    <xf numFmtId="164" fontId="28" fillId="6" borderId="24" xfId="0" applyNumberFormat="1" applyFont="1" applyFill="1" applyBorder="1" applyAlignment="1">
      <alignment horizontal="center" vertical="center" wrapText="1"/>
    </xf>
    <xf numFmtId="3" fontId="34" fillId="2" borderId="10" xfId="0" applyNumberFormat="1" applyFont="1" applyFill="1" applyBorder="1" applyAlignment="1">
      <alignment horizontal="center" wrapText="1"/>
    </xf>
    <xf numFmtId="164" fontId="34" fillId="2" borderId="1" xfId="0" applyNumberFormat="1" applyFont="1" applyFill="1" applyBorder="1" applyAlignment="1">
      <alignment horizontal="center" wrapText="1"/>
    </xf>
    <xf numFmtId="3" fontId="28" fillId="3" borderId="10"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6" borderId="11" xfId="0" applyNumberFormat="1" applyFont="1" applyFill="1" applyBorder="1" applyAlignment="1">
      <alignment horizontal="center" wrapText="1"/>
    </xf>
    <xf numFmtId="164" fontId="28" fillId="6" borderId="2" xfId="0" applyNumberFormat="1" applyFont="1" applyFill="1" applyBorder="1" applyAlignment="1">
      <alignment horizontal="center" wrapText="1"/>
    </xf>
    <xf numFmtId="3" fontId="28" fillId="0" borderId="3" xfId="0" applyNumberFormat="1" applyFont="1" applyFill="1" applyBorder="1" applyAlignment="1">
      <alignment horizontal="center" vertical="center" wrapText="1"/>
    </xf>
    <xf numFmtId="164" fontId="28" fillId="0" borderId="13" xfId="0" applyNumberFormat="1" applyFont="1" applyFill="1" applyBorder="1" applyAlignment="1">
      <alignment horizontal="center" vertical="center" wrapText="1"/>
    </xf>
    <xf numFmtId="3" fontId="28" fillId="2" borderId="16" xfId="0" applyNumberFormat="1" applyFont="1" applyFill="1" applyBorder="1" applyAlignment="1">
      <alignment horizontal="center" vertical="center" wrapText="1"/>
    </xf>
    <xf numFmtId="164" fontId="28" fillId="2" borderId="17" xfId="0" applyNumberFormat="1" applyFont="1" applyFill="1" applyBorder="1" applyAlignment="1">
      <alignment horizontal="center" vertical="center" wrapText="1"/>
    </xf>
    <xf numFmtId="49" fontId="19" fillId="3" borderId="20" xfId="3" applyNumberFormat="1" applyFont="1" applyFill="1" applyBorder="1" applyAlignment="1">
      <alignment horizontal="center"/>
    </xf>
    <xf numFmtId="0" fontId="3" fillId="0" borderId="0" xfId="6"/>
    <xf numFmtId="164" fontId="16" fillId="0" borderId="1" xfId="0" applyNumberFormat="1" applyFont="1" applyFill="1" applyBorder="1" applyAlignment="1">
      <alignment horizontal="center" vertical="center" wrapText="1"/>
    </xf>
    <xf numFmtId="3" fontId="34" fillId="0" borderId="10" xfId="0" applyNumberFormat="1" applyFont="1" applyFill="1" applyBorder="1" applyAlignment="1">
      <alignment horizontal="center" vertical="center" wrapText="1"/>
    </xf>
    <xf numFmtId="164" fontId="34" fillId="0" borderId="1" xfId="0" applyNumberFormat="1" applyFont="1" applyFill="1" applyBorder="1" applyAlignment="1">
      <alignment horizontal="center" vertical="center" wrapText="1"/>
    </xf>
    <xf numFmtId="3" fontId="32" fillId="2" borderId="12" xfId="0" applyNumberFormat="1" applyFont="1" applyFill="1" applyBorder="1" applyAlignment="1">
      <alignment horizontal="center" wrapText="1"/>
    </xf>
    <xf numFmtId="164" fontId="32" fillId="2" borderId="13" xfId="0" applyNumberFormat="1" applyFont="1" applyFill="1" applyBorder="1" applyAlignment="1">
      <alignment horizontal="center" wrapText="1"/>
    </xf>
    <xf numFmtId="166" fontId="19" fillId="3" borderId="25" xfId="0" applyNumberFormat="1" applyFont="1" applyFill="1" applyBorder="1" applyAlignment="1">
      <alignment horizontal="center" vertical="center" wrapText="1" readingOrder="1"/>
    </xf>
    <xf numFmtId="3" fontId="32" fillId="2" borderId="3" xfId="0" applyNumberFormat="1" applyFont="1" applyFill="1" applyBorder="1" applyAlignment="1">
      <alignment horizontal="center" wrapText="1"/>
    </xf>
    <xf numFmtId="3" fontId="0" fillId="0" borderId="0" xfId="0" applyNumberFormat="1"/>
    <xf numFmtId="0" fontId="19" fillId="3" borderId="4" xfId="0" applyFont="1" applyFill="1" applyBorder="1" applyAlignment="1">
      <alignment horizontal="left" vertical="center" wrapText="1"/>
    </xf>
    <xf numFmtId="3" fontId="28" fillId="0" borderId="3" xfId="0" applyNumberFormat="1" applyFont="1" applyFill="1" applyBorder="1" applyAlignment="1">
      <alignment horizontal="center" wrapText="1"/>
    </xf>
    <xf numFmtId="164" fontId="28" fillId="0" borderId="13" xfId="0" applyNumberFormat="1" applyFont="1" applyFill="1" applyBorder="1" applyAlignment="1">
      <alignment horizontal="center" wrapText="1"/>
    </xf>
    <xf numFmtId="3" fontId="13" fillId="0" borderId="10" xfId="0" applyNumberFormat="1" applyFont="1" applyFill="1" applyBorder="1" applyAlignment="1">
      <alignment horizontal="center" vertical="center" wrapText="1" readingOrder="1"/>
    </xf>
    <xf numFmtId="3" fontId="16" fillId="0" borderId="0" xfId="0" applyNumberFormat="1" applyFont="1" applyFill="1" applyAlignment="1">
      <alignment horizontal="center"/>
    </xf>
    <xf numFmtId="3" fontId="28" fillId="0" borderId="16" xfId="0" applyNumberFormat="1" applyFont="1" applyFill="1" applyBorder="1" applyAlignment="1">
      <alignment horizontal="center" wrapText="1"/>
    </xf>
    <xf numFmtId="164" fontId="28" fillId="0" borderId="17" xfId="0" applyNumberFormat="1" applyFont="1" applyFill="1" applyBorder="1" applyAlignment="1">
      <alignment horizontal="center" wrapText="1"/>
    </xf>
    <xf numFmtId="0" fontId="7" fillId="0" borderId="27" xfId="0" applyFont="1" applyBorder="1" applyAlignment="1">
      <alignment horizontal="right" vertical="center" wrapText="1"/>
    </xf>
    <xf numFmtId="0" fontId="7" fillId="0" borderId="28" xfId="0" applyFont="1" applyBorder="1" applyAlignment="1">
      <alignment horizontal="right" vertical="center" wrapText="1"/>
    </xf>
    <xf numFmtId="0" fontId="24" fillId="0" borderId="14" xfId="0" applyFont="1" applyBorder="1" applyAlignment="1">
      <alignment wrapText="1"/>
    </xf>
    <xf numFmtId="0" fontId="24" fillId="0" borderId="11" xfId="0" applyFont="1" applyBorder="1" applyAlignment="1">
      <alignment wrapText="1"/>
    </xf>
    <xf numFmtId="0" fontId="5" fillId="0" borderId="30" xfId="0" applyFont="1" applyBorder="1" applyAlignment="1">
      <alignment horizontal="left" wrapText="1"/>
    </xf>
    <xf numFmtId="0" fontId="5" fillId="0" borderId="0" xfId="0" applyFont="1" applyBorder="1" applyAlignment="1">
      <alignment horizontal="left" wrapText="1"/>
    </xf>
    <xf numFmtId="0" fontId="5" fillId="0" borderId="29" xfId="0" applyFont="1" applyBorder="1" applyAlignment="1">
      <alignment horizontal="left"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9" fillId="2" borderId="12" xfId="0" applyFont="1" applyFill="1" applyBorder="1" applyAlignment="1">
      <alignment vertical="center" wrapText="1"/>
    </xf>
    <xf numFmtId="0" fontId="10" fillId="2" borderId="12" xfId="0" applyFont="1" applyFill="1" applyBorder="1" applyAlignment="1">
      <alignment wrapText="1"/>
    </xf>
    <xf numFmtId="0" fontId="10" fillId="2" borderId="10" xfId="0" applyFont="1" applyFill="1" applyBorder="1" applyAlignment="1">
      <alignment wrapText="1"/>
    </xf>
    <xf numFmtId="0" fontId="5" fillId="0" borderId="0" xfId="0" applyFont="1" applyAlignment="1">
      <alignment vertical="top" wrapText="1"/>
    </xf>
    <xf numFmtId="0" fontId="0" fillId="0" borderId="0" xfId="0" applyAlignment="1">
      <alignment vertical="top" wrapText="1"/>
    </xf>
    <xf numFmtId="0" fontId="24" fillId="0" borderId="4" xfId="0" applyFont="1" applyBorder="1" applyAlignment="1"/>
    <xf numFmtId="0" fontId="24" fillId="0" borderId="10" xfId="0" applyFont="1" applyBorder="1" applyAlignment="1"/>
    <xf numFmtId="0" fontId="24" fillId="0" borderId="18" xfId="0" applyFont="1" applyBorder="1" applyAlignment="1"/>
    <xf numFmtId="0" fontId="24" fillId="0" borderId="12" xfId="0" applyFont="1" applyBorder="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0" fontId="24" fillId="0" borderId="4" xfId="0" applyFont="1" applyBorder="1" applyAlignment="1">
      <alignment wrapText="1"/>
    </xf>
    <xf numFmtId="0" fontId="24" fillId="0" borderId="10" xfId="0" applyFont="1" applyBorder="1" applyAlignment="1">
      <alignment wrapText="1"/>
    </xf>
    <xf numFmtId="0" fontId="2" fillId="3" borderId="19" xfId="0" applyFont="1" applyFill="1" applyBorder="1" applyAlignment="1"/>
    <xf numFmtId="0" fontId="2" fillId="3" borderId="6"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49" fontId="5" fillId="0" borderId="30" xfId="0" applyNumberFormat="1" applyFont="1" applyBorder="1" applyAlignment="1">
      <alignment vertical="center" wrapText="1"/>
    </xf>
    <xf numFmtId="49" fontId="5" fillId="0" borderId="0" xfId="0" applyNumberFormat="1" applyFont="1" applyBorder="1" applyAlignment="1">
      <alignment vertical="center" wrapText="1"/>
    </xf>
    <xf numFmtId="49" fontId="5" fillId="0" borderId="29" xfId="0" applyNumberFormat="1" applyFont="1" applyBorder="1" applyAlignment="1">
      <alignment vertical="center" wrapText="1"/>
    </xf>
    <xf numFmtId="0" fontId="18" fillId="3" borderId="31" xfId="0" applyFont="1" applyFill="1" applyBorder="1" applyAlignment="1">
      <alignment horizontal="center" vertical="center"/>
    </xf>
    <xf numFmtId="0" fontId="18" fillId="3" borderId="32" xfId="0" applyFont="1" applyFill="1" applyBorder="1" applyAlignment="1">
      <alignment horizontal="center" vertical="center"/>
    </xf>
    <xf numFmtId="166" fontId="32" fillId="0" borderId="10" xfId="0" applyNumberFormat="1" applyFont="1" applyFill="1" applyBorder="1" applyAlignment="1">
      <alignment horizontal="center" vertical="center" wrapText="1" readingOrder="1"/>
    </xf>
    <xf numFmtId="166" fontId="37" fillId="3" borderId="10" xfId="0" applyNumberFormat="1" applyFont="1" applyFill="1" applyBorder="1" applyAlignment="1">
      <alignment horizontal="center" vertical="center" wrapText="1" readingOrder="1"/>
    </xf>
    <xf numFmtId="164" fontId="37" fillId="3" borderId="1" xfId="0" applyNumberFormat="1" applyFont="1" applyFill="1" applyBorder="1" applyAlignment="1">
      <alignment horizontal="center" vertical="center" wrapText="1"/>
    </xf>
    <xf numFmtId="3" fontId="34" fillId="2" borderId="12" xfId="0" applyNumberFormat="1" applyFont="1" applyFill="1" applyBorder="1" applyAlignment="1">
      <alignment horizontal="center" vertical="center" wrapText="1"/>
    </xf>
    <xf numFmtId="3" fontId="16" fillId="0" borderId="33" xfId="0" applyNumberFormat="1" applyFont="1" applyFill="1" applyBorder="1" applyAlignment="1">
      <alignment horizontal="center"/>
    </xf>
    <xf numFmtId="3" fontId="33" fillId="0" borderId="10" xfId="0" applyNumberFormat="1" applyFont="1" applyFill="1" applyBorder="1" applyAlignment="1">
      <alignment horizontal="center" wrapText="1"/>
    </xf>
    <xf numFmtId="164" fontId="33" fillId="0" borderId="1" xfId="0" applyNumberFormat="1" applyFont="1" applyFill="1" applyBorder="1" applyAlignment="1">
      <alignment horizontal="center" wrapText="1"/>
    </xf>
    <xf numFmtId="3" fontId="28" fillId="2" borderId="10"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1" fontId="5" fillId="0" borderId="30" xfId="0" applyNumberFormat="1" applyFont="1" applyFill="1" applyBorder="1" applyAlignment="1">
      <alignment horizontal="left" vertical="center" wrapText="1"/>
    </xf>
    <xf numFmtId="1" fontId="5" fillId="0" borderId="0" xfId="0" applyNumberFormat="1" applyFont="1" applyFill="1" applyBorder="1" applyAlignment="1">
      <alignment horizontal="left" vertical="center" wrapText="1"/>
    </xf>
    <xf numFmtId="1" fontId="5" fillId="0" borderId="29" xfId="0" applyNumberFormat="1" applyFont="1" applyFill="1" applyBorder="1" applyAlignment="1">
      <alignment horizontal="left" vertical="center" wrapText="1"/>
    </xf>
  </cellXfs>
  <cellStyles count="7">
    <cellStyle name="Normal" xfId="0" builtinId="0"/>
    <cellStyle name="Normal 2" xfId="1"/>
    <cellStyle name="Normal 2 2" xfId="5"/>
    <cellStyle name="Normal 2 3" xfId="4"/>
    <cellStyle name="Normal 3" xfId="6"/>
    <cellStyle name="Normal 4" xfId="2"/>
    <cellStyle name="Normal 5" xfId="3"/>
  </cellStyles>
  <dxfs count="0"/>
  <tableStyles count="0" defaultTableStyle="TableStyleMedium9" defaultPivotStyle="PivotStyleLight16"/>
  <colors>
    <mruColors>
      <color rgb="FF00B000"/>
      <color rgb="FFC5D9F1"/>
      <color rgb="FFC5D6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I20" sqref="I20"/>
    </sheetView>
  </sheetViews>
  <sheetFormatPr defaultRowHeight="12.75" x14ac:dyDescent="0.2"/>
  <cols>
    <col min="1" max="1" width="24" customWidth="1"/>
    <col min="2" max="2" width="10.28515625" style="8" customWidth="1"/>
    <col min="3" max="3" width="10.42578125" style="8" customWidth="1"/>
    <col min="4" max="4" width="8.5703125" style="9" customWidth="1"/>
    <col min="5" max="5" width="9.42578125" style="9" customWidth="1"/>
    <col min="6" max="6" width="0.85546875" style="17" customWidth="1"/>
    <col min="7" max="7" width="23.7109375" customWidth="1"/>
    <col min="8" max="8" width="9.85546875" style="11" customWidth="1"/>
    <col min="9" max="9" width="10.7109375" style="11" customWidth="1"/>
    <col min="10" max="10" width="7.7109375" style="9" customWidth="1"/>
    <col min="11" max="11" width="8.5703125" style="9" customWidth="1"/>
    <col min="12" max="12" width="34.85546875" style="4" customWidth="1"/>
  </cols>
  <sheetData>
    <row r="1" spans="1:12" s="2" customFormat="1" ht="18" x14ac:dyDescent="0.25">
      <c r="A1" s="2" t="s">
        <v>51</v>
      </c>
      <c r="B1" s="158" t="s">
        <v>37</v>
      </c>
      <c r="C1" s="159"/>
      <c r="D1" s="159"/>
      <c r="E1" s="7"/>
      <c r="F1" s="15"/>
      <c r="G1" s="181" t="s">
        <v>73</v>
      </c>
      <c r="H1" s="182"/>
      <c r="I1" s="182"/>
      <c r="J1" s="182"/>
      <c r="K1" s="182"/>
      <c r="L1" s="182"/>
    </row>
    <row r="2" spans="1:12" s="3" customFormat="1" ht="16.5" customHeight="1" thickBot="1" x14ac:dyDescent="0.3">
      <c r="A2" s="160" t="s">
        <v>4</v>
      </c>
      <c r="B2" s="161"/>
      <c r="C2" s="161"/>
      <c r="D2" s="70"/>
      <c r="E2" s="70"/>
      <c r="F2" s="16"/>
      <c r="G2" s="162" t="s">
        <v>5</v>
      </c>
      <c r="H2" s="161"/>
      <c r="I2" s="161"/>
      <c r="J2" s="161"/>
      <c r="K2" s="81"/>
      <c r="L2" s="82"/>
    </row>
    <row r="3" spans="1:12" s="1" customFormat="1" ht="15.75" thickBot="1" x14ac:dyDescent="0.3">
      <c r="A3" s="65" t="s">
        <v>2</v>
      </c>
      <c r="B3" s="134" t="s">
        <v>70</v>
      </c>
      <c r="C3" s="134" t="s">
        <v>72</v>
      </c>
      <c r="D3" s="69" t="s">
        <v>0</v>
      </c>
      <c r="E3" s="67" t="s">
        <v>1</v>
      </c>
      <c r="F3" s="57"/>
      <c r="G3" s="65" t="s">
        <v>2</v>
      </c>
      <c r="H3" s="134" t="s">
        <v>70</v>
      </c>
      <c r="I3" s="134" t="s">
        <v>72</v>
      </c>
      <c r="J3" s="66" t="s">
        <v>0</v>
      </c>
      <c r="K3" s="67" t="s">
        <v>1</v>
      </c>
      <c r="L3" s="24" t="s">
        <v>41</v>
      </c>
    </row>
    <row r="4" spans="1:12" ht="15" x14ac:dyDescent="0.25">
      <c r="A4" s="68" t="s">
        <v>22</v>
      </c>
      <c r="B4" s="71">
        <v>735.5</v>
      </c>
      <c r="C4" s="71">
        <v>737</v>
      </c>
      <c r="D4" s="191">
        <f>C4-B4</f>
        <v>1.5</v>
      </c>
      <c r="E4" s="120">
        <f>D4/B4</f>
        <v>2.0394289598912306E-3</v>
      </c>
      <c r="F4" s="27"/>
      <c r="G4" s="64" t="s">
        <v>22</v>
      </c>
      <c r="H4" s="62">
        <v>149</v>
      </c>
      <c r="I4" s="62">
        <v>147</v>
      </c>
      <c r="J4" s="139">
        <f>I4-H4</f>
        <v>-2</v>
      </c>
      <c r="K4" s="140">
        <f>J4/H4</f>
        <v>-1.3422818791946308E-2</v>
      </c>
      <c r="L4" s="93" t="s">
        <v>74</v>
      </c>
    </row>
    <row r="5" spans="1:12" ht="15" x14ac:dyDescent="0.25">
      <c r="A5" s="28" t="s">
        <v>23</v>
      </c>
      <c r="B5" s="71">
        <v>930</v>
      </c>
      <c r="C5" s="71">
        <v>811</v>
      </c>
      <c r="D5" s="87">
        <f>C5-B5</f>
        <v>-119</v>
      </c>
      <c r="E5" s="89">
        <f>D5/B5</f>
        <v>-0.12795698924731183</v>
      </c>
      <c r="F5" s="27"/>
      <c r="G5" s="20" t="s">
        <v>23</v>
      </c>
      <c r="H5" s="62">
        <f>273+7</f>
        <v>280</v>
      </c>
      <c r="I5" s="62">
        <v>262</v>
      </c>
      <c r="J5" s="83">
        <f t="shared" ref="J5:J26" si="0">I5-H5</f>
        <v>-18</v>
      </c>
      <c r="K5" s="85">
        <f t="shared" ref="K5:K26" si="1">J5/H5</f>
        <v>-6.4285714285714279E-2</v>
      </c>
      <c r="L5" s="93" t="s">
        <v>75</v>
      </c>
    </row>
    <row r="6" spans="1:12" ht="15" x14ac:dyDescent="0.25">
      <c r="A6" s="28" t="s">
        <v>29</v>
      </c>
      <c r="B6" s="71">
        <f>528+1394</f>
        <v>1922</v>
      </c>
      <c r="C6" s="71">
        <v>1596</v>
      </c>
      <c r="D6" s="87">
        <f>C6-B6</f>
        <v>-326</v>
      </c>
      <c r="E6" s="89">
        <f>D6/B6</f>
        <v>-0.1696149843912591</v>
      </c>
      <c r="F6" s="27"/>
      <c r="G6" s="20" t="s">
        <v>29</v>
      </c>
      <c r="H6" s="62">
        <f>327+227</f>
        <v>554</v>
      </c>
      <c r="I6" s="62">
        <v>467</v>
      </c>
      <c r="J6" s="83">
        <f t="shared" si="0"/>
        <v>-87</v>
      </c>
      <c r="K6" s="85">
        <f t="shared" si="1"/>
        <v>-0.15703971119133575</v>
      </c>
      <c r="L6" s="94" t="s">
        <v>76</v>
      </c>
    </row>
    <row r="7" spans="1:12" ht="15.75" customHeight="1" x14ac:dyDescent="0.25">
      <c r="A7" s="28" t="s">
        <v>28</v>
      </c>
      <c r="B7" s="71">
        <v>289</v>
      </c>
      <c r="C7" s="71">
        <v>598</v>
      </c>
      <c r="D7" s="119">
        <f>C7-B7</f>
        <v>309</v>
      </c>
      <c r="E7" s="120">
        <f>D7/B7</f>
        <v>1.0692041522491349</v>
      </c>
      <c r="F7" s="27"/>
      <c r="G7" s="20" t="s">
        <v>28</v>
      </c>
      <c r="H7" s="62">
        <v>130</v>
      </c>
      <c r="I7" s="62">
        <v>174</v>
      </c>
      <c r="J7" s="124">
        <f t="shared" si="0"/>
        <v>44</v>
      </c>
      <c r="K7" s="125">
        <f t="shared" si="1"/>
        <v>0.33846153846153848</v>
      </c>
      <c r="L7" s="94" t="s">
        <v>78</v>
      </c>
    </row>
    <row r="8" spans="1:12" ht="15" x14ac:dyDescent="0.25">
      <c r="A8" s="28" t="s">
        <v>40</v>
      </c>
      <c r="B8" s="71">
        <v>368</v>
      </c>
      <c r="C8" s="71">
        <v>354</v>
      </c>
      <c r="D8" s="87">
        <f>C8-B8</f>
        <v>-14</v>
      </c>
      <c r="E8" s="89">
        <f>D8/B8</f>
        <v>-3.8043478260869568E-2</v>
      </c>
      <c r="F8" s="27"/>
      <c r="G8" s="20" t="s">
        <v>40</v>
      </c>
      <c r="H8" s="62">
        <v>106</v>
      </c>
      <c r="I8" s="62">
        <v>103</v>
      </c>
      <c r="J8" s="83">
        <f t="shared" si="0"/>
        <v>-3</v>
      </c>
      <c r="K8" s="85">
        <f t="shared" si="1"/>
        <v>-2.8301886792452831E-2</v>
      </c>
      <c r="L8" s="94" t="s">
        <v>79</v>
      </c>
    </row>
    <row r="9" spans="1:12" ht="15" x14ac:dyDescent="0.25">
      <c r="A9" s="28" t="s">
        <v>54</v>
      </c>
      <c r="B9" s="71">
        <v>699</v>
      </c>
      <c r="C9" s="71">
        <v>916</v>
      </c>
      <c r="D9" s="119">
        <f>C9-B9</f>
        <v>217</v>
      </c>
      <c r="E9" s="120">
        <f>D9/B9</f>
        <v>0.31044349070100141</v>
      </c>
      <c r="F9" s="27"/>
      <c r="G9" s="28" t="s">
        <v>54</v>
      </c>
      <c r="H9" s="62">
        <f>220+4</f>
        <v>224</v>
      </c>
      <c r="I9" s="62">
        <v>266</v>
      </c>
      <c r="J9" s="84">
        <f t="shared" si="0"/>
        <v>42</v>
      </c>
      <c r="K9" s="86">
        <f t="shared" si="1"/>
        <v>0.1875</v>
      </c>
      <c r="L9" s="94" t="s">
        <v>80</v>
      </c>
    </row>
    <row r="10" spans="1:12" ht="15" x14ac:dyDescent="0.25">
      <c r="A10" s="28" t="s">
        <v>63</v>
      </c>
      <c r="B10" s="71">
        <v>3821.5</v>
      </c>
      <c r="C10" s="71">
        <v>3669</v>
      </c>
      <c r="D10" s="113">
        <f>C10-B10</f>
        <v>-152.5</v>
      </c>
      <c r="E10" s="114">
        <f>D10/B10</f>
        <v>-3.9905796153342929E-2</v>
      </c>
      <c r="F10" s="27"/>
      <c r="G10" s="20" t="s">
        <v>63</v>
      </c>
      <c r="H10" s="62">
        <v>707</v>
      </c>
      <c r="I10" s="62">
        <v>728</v>
      </c>
      <c r="J10" s="193">
        <f t="shared" si="0"/>
        <v>21</v>
      </c>
      <c r="K10" s="194">
        <f t="shared" si="1"/>
        <v>2.9702970297029702E-2</v>
      </c>
      <c r="L10" s="94" t="s">
        <v>93</v>
      </c>
    </row>
    <row r="11" spans="1:12" ht="14.25" customHeight="1" x14ac:dyDescent="0.25">
      <c r="A11" s="28" t="s">
        <v>38</v>
      </c>
      <c r="B11" s="71">
        <v>214</v>
      </c>
      <c r="C11" s="71">
        <v>241</v>
      </c>
      <c r="D11" s="137">
        <f>C11-B11</f>
        <v>27</v>
      </c>
      <c r="E11" s="138">
        <f>D11/B11</f>
        <v>0.12616822429906541</v>
      </c>
      <c r="F11" s="27"/>
      <c r="G11" s="20" t="s">
        <v>38</v>
      </c>
      <c r="H11" s="62">
        <v>100</v>
      </c>
      <c r="I11" s="62">
        <v>128</v>
      </c>
      <c r="J11" s="84">
        <f t="shared" si="0"/>
        <v>28</v>
      </c>
      <c r="K11" s="86">
        <f t="shared" si="1"/>
        <v>0.28000000000000003</v>
      </c>
      <c r="L11" s="94" t="s">
        <v>81</v>
      </c>
    </row>
    <row r="12" spans="1:12" ht="15" x14ac:dyDescent="0.25">
      <c r="A12" s="28" t="s">
        <v>53</v>
      </c>
      <c r="B12" s="148">
        <v>4052</v>
      </c>
      <c r="C12" s="192">
        <v>3373</v>
      </c>
      <c r="D12" s="113">
        <f>C12-B12</f>
        <v>-679</v>
      </c>
      <c r="E12" s="114">
        <f>D12/B12</f>
        <v>-0.16757156959526159</v>
      </c>
      <c r="F12" s="27"/>
      <c r="G12" s="20" t="s">
        <v>53</v>
      </c>
      <c r="H12" s="62">
        <v>617</v>
      </c>
      <c r="I12" s="62">
        <v>504</v>
      </c>
      <c r="J12" s="83">
        <f t="shared" si="0"/>
        <v>-113</v>
      </c>
      <c r="K12" s="85">
        <f t="shared" si="1"/>
        <v>-0.18314424635332252</v>
      </c>
      <c r="L12" s="94" t="s">
        <v>82</v>
      </c>
    </row>
    <row r="13" spans="1:12" ht="15" customHeight="1" x14ac:dyDescent="0.25">
      <c r="A13" s="28" t="s">
        <v>43</v>
      </c>
      <c r="B13" s="71">
        <v>993</v>
      </c>
      <c r="C13" s="71">
        <v>864</v>
      </c>
      <c r="D13" s="113">
        <f>C13-B13</f>
        <v>-129</v>
      </c>
      <c r="E13" s="114">
        <f>D13/B13</f>
        <v>-0.12990936555891239</v>
      </c>
      <c r="F13" s="27"/>
      <c r="G13" s="20" t="s">
        <v>43</v>
      </c>
      <c r="H13" s="62">
        <v>219</v>
      </c>
      <c r="I13" s="62">
        <v>162</v>
      </c>
      <c r="J13" s="83">
        <f t="shared" si="0"/>
        <v>-57</v>
      </c>
      <c r="K13" s="85">
        <f t="shared" si="1"/>
        <v>-0.26027397260273971</v>
      </c>
      <c r="L13" s="95" t="s">
        <v>83</v>
      </c>
    </row>
    <row r="14" spans="1:12" ht="14.25" customHeight="1" x14ac:dyDescent="0.25">
      <c r="A14" s="28" t="s">
        <v>24</v>
      </c>
      <c r="B14" s="71">
        <v>1098</v>
      </c>
      <c r="C14" s="71">
        <v>1014</v>
      </c>
      <c r="D14" s="113">
        <f>C14-B14</f>
        <v>-84</v>
      </c>
      <c r="E14" s="114">
        <f>D14/B14</f>
        <v>-7.650273224043716E-2</v>
      </c>
      <c r="F14" s="27"/>
      <c r="G14" s="20" t="s">
        <v>24</v>
      </c>
      <c r="H14" s="62">
        <v>255</v>
      </c>
      <c r="I14" s="62">
        <v>231</v>
      </c>
      <c r="J14" s="83">
        <f t="shared" si="0"/>
        <v>-24</v>
      </c>
      <c r="K14" s="85">
        <f t="shared" si="1"/>
        <v>-9.4117647058823528E-2</v>
      </c>
      <c r="L14" s="95" t="s">
        <v>84</v>
      </c>
    </row>
    <row r="15" spans="1:12" ht="15" x14ac:dyDescent="0.25">
      <c r="A15" s="28" t="s">
        <v>45</v>
      </c>
      <c r="B15" s="71">
        <v>63</v>
      </c>
      <c r="C15" s="71">
        <v>81</v>
      </c>
      <c r="D15" s="137">
        <f>C15-B15</f>
        <v>18</v>
      </c>
      <c r="E15" s="138">
        <f>D15/B15</f>
        <v>0.2857142857142857</v>
      </c>
      <c r="F15" s="27"/>
      <c r="G15" s="28" t="s">
        <v>45</v>
      </c>
      <c r="H15" s="62">
        <v>13</v>
      </c>
      <c r="I15" s="62">
        <v>16</v>
      </c>
      <c r="J15" s="84">
        <f t="shared" si="0"/>
        <v>3</v>
      </c>
      <c r="K15" s="86">
        <f t="shared" si="1"/>
        <v>0.23076923076923078</v>
      </c>
      <c r="L15" s="94" t="s">
        <v>85</v>
      </c>
    </row>
    <row r="16" spans="1:12" ht="16.5" customHeight="1" x14ac:dyDescent="0.25">
      <c r="A16" s="28" t="s">
        <v>21</v>
      </c>
      <c r="B16" s="71">
        <v>2182</v>
      </c>
      <c r="C16" s="71">
        <v>1924</v>
      </c>
      <c r="D16" s="113">
        <f>C16-B16</f>
        <v>-258</v>
      </c>
      <c r="E16" s="114">
        <f>D16/B16</f>
        <v>-0.11824014665444546</v>
      </c>
      <c r="F16" s="27"/>
      <c r="G16" s="20" t="s">
        <v>21</v>
      </c>
      <c r="H16" s="62">
        <v>313</v>
      </c>
      <c r="I16" s="62">
        <v>266</v>
      </c>
      <c r="J16" s="83">
        <f t="shared" si="0"/>
        <v>-47</v>
      </c>
      <c r="K16" s="85">
        <f t="shared" si="1"/>
        <v>-0.15015974440894569</v>
      </c>
      <c r="L16" s="94" t="s">
        <v>86</v>
      </c>
    </row>
    <row r="17" spans="1:12" ht="15" x14ac:dyDescent="0.25">
      <c r="A17" s="28" t="s">
        <v>3</v>
      </c>
      <c r="B17" s="71">
        <v>912</v>
      </c>
      <c r="C17" s="71">
        <v>724</v>
      </c>
      <c r="D17" s="113">
        <f>C17-B17</f>
        <v>-188</v>
      </c>
      <c r="E17" s="114">
        <f>D17/B17</f>
        <v>-0.20614035087719298</v>
      </c>
      <c r="F17" s="27"/>
      <c r="G17" s="20" t="s">
        <v>3</v>
      </c>
      <c r="H17" s="62">
        <v>280</v>
      </c>
      <c r="I17" s="62">
        <v>236</v>
      </c>
      <c r="J17" s="83">
        <f t="shared" si="0"/>
        <v>-44</v>
      </c>
      <c r="K17" s="85">
        <f t="shared" si="1"/>
        <v>-0.15714285714285714</v>
      </c>
      <c r="L17" s="94" t="s">
        <v>87</v>
      </c>
    </row>
    <row r="18" spans="1:12" ht="15" x14ac:dyDescent="0.25">
      <c r="A18" s="20" t="s">
        <v>42</v>
      </c>
      <c r="B18" s="71">
        <v>339</v>
      </c>
      <c r="C18" s="71">
        <v>301</v>
      </c>
      <c r="D18" s="113">
        <f>C18-B18</f>
        <v>-38</v>
      </c>
      <c r="E18" s="114">
        <f>D18/B18</f>
        <v>-0.11209439528023599</v>
      </c>
      <c r="F18" s="27"/>
      <c r="G18" s="20" t="s">
        <v>42</v>
      </c>
      <c r="H18" s="62">
        <f>104+15</f>
        <v>119</v>
      </c>
      <c r="I18" s="62">
        <v>101</v>
      </c>
      <c r="J18" s="83">
        <f t="shared" si="0"/>
        <v>-18</v>
      </c>
      <c r="K18" s="85">
        <f t="shared" si="1"/>
        <v>-0.15126050420168066</v>
      </c>
      <c r="L18" s="94" t="s">
        <v>88</v>
      </c>
    </row>
    <row r="19" spans="1:12" ht="15.75" customHeight="1" x14ac:dyDescent="0.25">
      <c r="A19" s="28" t="s">
        <v>25</v>
      </c>
      <c r="B19" s="71">
        <v>6715</v>
      </c>
      <c r="C19" s="71">
        <v>5490</v>
      </c>
      <c r="D19" s="113">
        <f>C19-B19</f>
        <v>-1225</v>
      </c>
      <c r="E19" s="114">
        <f>D19/B19</f>
        <v>-0.18242740134028296</v>
      </c>
      <c r="F19" s="27"/>
      <c r="G19" s="20" t="s">
        <v>25</v>
      </c>
      <c r="H19" s="62">
        <v>754</v>
      </c>
      <c r="I19" s="62">
        <v>596</v>
      </c>
      <c r="J19" s="83">
        <f t="shared" si="0"/>
        <v>-158</v>
      </c>
      <c r="K19" s="85">
        <f t="shared" si="1"/>
        <v>-0.20954907161803712</v>
      </c>
      <c r="L19" s="94" t="s">
        <v>89</v>
      </c>
    </row>
    <row r="20" spans="1:12" ht="15" x14ac:dyDescent="0.25">
      <c r="A20" s="28" t="s">
        <v>64</v>
      </c>
      <c r="B20" s="71">
        <f>1995</f>
        <v>1995</v>
      </c>
      <c r="C20" s="71">
        <v>1121</v>
      </c>
      <c r="D20" s="113">
        <f>C20-B20</f>
        <v>-874</v>
      </c>
      <c r="E20" s="114">
        <f>D20/B20</f>
        <v>-0.43809523809523809</v>
      </c>
      <c r="F20" s="27"/>
      <c r="G20" s="20" t="s">
        <v>64</v>
      </c>
      <c r="H20" s="62">
        <v>390</v>
      </c>
      <c r="I20" s="62">
        <v>259</v>
      </c>
      <c r="J20" s="110">
        <f t="shared" si="0"/>
        <v>-131</v>
      </c>
      <c r="K20" s="111">
        <f t="shared" si="1"/>
        <v>-0.33589743589743587</v>
      </c>
      <c r="L20" s="94" t="s">
        <v>94</v>
      </c>
    </row>
    <row r="21" spans="1:12" ht="15" customHeight="1" x14ac:dyDescent="0.25">
      <c r="A21" s="28" t="s">
        <v>50</v>
      </c>
      <c r="B21" s="71">
        <v>0</v>
      </c>
      <c r="C21" s="71">
        <v>0</v>
      </c>
      <c r="D21" s="101">
        <f>C21-B21</f>
        <v>0</v>
      </c>
      <c r="E21" s="136" t="s">
        <v>52</v>
      </c>
      <c r="F21" s="27"/>
      <c r="G21" s="20" t="s">
        <v>46</v>
      </c>
      <c r="H21" s="62">
        <v>43</v>
      </c>
      <c r="I21" s="62">
        <v>25</v>
      </c>
      <c r="J21" s="87">
        <f t="shared" si="0"/>
        <v>-18</v>
      </c>
      <c r="K21" s="89">
        <f t="shared" si="1"/>
        <v>-0.41860465116279072</v>
      </c>
      <c r="L21" s="96" t="s">
        <v>77</v>
      </c>
    </row>
    <row r="22" spans="1:12" ht="15" customHeight="1" x14ac:dyDescent="0.25">
      <c r="A22" s="28" t="s">
        <v>7</v>
      </c>
      <c r="B22" s="71">
        <v>47</v>
      </c>
      <c r="C22" s="71">
        <v>0</v>
      </c>
      <c r="D22" s="113">
        <f>C22-B22</f>
        <v>-47</v>
      </c>
      <c r="E22" s="114">
        <f>D22/B22</f>
        <v>-1</v>
      </c>
      <c r="F22" s="29"/>
      <c r="G22" s="20" t="s">
        <v>26</v>
      </c>
      <c r="H22" s="62">
        <v>1500</v>
      </c>
      <c r="I22" s="62">
        <v>1277</v>
      </c>
      <c r="J22" s="83">
        <f t="shared" si="0"/>
        <v>-223</v>
      </c>
      <c r="K22" s="85">
        <f t="shared" si="1"/>
        <v>-0.14866666666666667</v>
      </c>
      <c r="L22" s="97" t="s">
        <v>90</v>
      </c>
    </row>
    <row r="23" spans="1:12" ht="17.25" customHeight="1" x14ac:dyDescent="0.25">
      <c r="A23" s="28" t="s">
        <v>26</v>
      </c>
      <c r="B23" s="71">
        <v>0</v>
      </c>
      <c r="C23" s="71">
        <v>0</v>
      </c>
      <c r="D23" s="101">
        <f>C23-B23</f>
        <v>0</v>
      </c>
      <c r="E23" s="136" t="s">
        <v>52</v>
      </c>
      <c r="F23" s="30"/>
      <c r="G23" s="20"/>
      <c r="H23" s="40"/>
      <c r="I23" s="80"/>
      <c r="J23" s="39"/>
      <c r="K23" s="41"/>
      <c r="L23" s="200" t="s">
        <v>92</v>
      </c>
    </row>
    <row r="24" spans="1:12" ht="14.25" customHeight="1" x14ac:dyDescent="0.25">
      <c r="A24" s="46" t="s">
        <v>36</v>
      </c>
      <c r="B24" s="72">
        <f>SUM(B4:B23)</f>
        <v>27375</v>
      </c>
      <c r="C24" s="72">
        <f>SUM(C4:C23)</f>
        <v>23814</v>
      </c>
      <c r="D24" s="121">
        <f>C24-B24</f>
        <v>-3561</v>
      </c>
      <c r="E24" s="90">
        <f>D24/B24</f>
        <v>-0.13008219178082192</v>
      </c>
      <c r="F24" s="29"/>
      <c r="G24" s="42" t="s">
        <v>30</v>
      </c>
      <c r="H24" s="61">
        <f>SUM(H4:H22)</f>
        <v>6753</v>
      </c>
      <c r="I24" s="61">
        <f>SUM(I4:I22)</f>
        <v>5948</v>
      </c>
      <c r="J24" s="126">
        <f>I24-H24</f>
        <v>-805</v>
      </c>
      <c r="K24" s="127">
        <f t="shared" si="1"/>
        <v>-0.11920627869095217</v>
      </c>
      <c r="L24" s="201"/>
    </row>
    <row r="25" spans="1:12" ht="16.5" customHeight="1" x14ac:dyDescent="0.25">
      <c r="A25" s="47" t="s">
        <v>16</v>
      </c>
      <c r="B25" s="147">
        <v>1589</v>
      </c>
      <c r="C25" s="147">
        <v>1308</v>
      </c>
      <c r="D25" s="87">
        <f>C25-B25</f>
        <v>-281</v>
      </c>
      <c r="E25" s="89">
        <f>D25/B25</f>
        <v>-0.17684078036500944</v>
      </c>
      <c r="F25" s="29"/>
      <c r="G25" s="43" t="s">
        <v>16</v>
      </c>
      <c r="H25" s="74">
        <v>417</v>
      </c>
      <c r="I25" s="74">
        <v>351</v>
      </c>
      <c r="J25" s="195">
        <f>I25-H25</f>
        <v>-66</v>
      </c>
      <c r="K25" s="196">
        <f>J25/H25</f>
        <v>-0.15827338129496402</v>
      </c>
      <c r="L25" s="201"/>
    </row>
    <row r="26" spans="1:12" ht="18" customHeight="1" thickBot="1" x14ac:dyDescent="0.3">
      <c r="A26" s="45" t="s">
        <v>27</v>
      </c>
      <c r="B26" s="115">
        <f>SUM(B24:B25)</f>
        <v>28964</v>
      </c>
      <c r="C26" s="115">
        <f>SUM(C24:C25)</f>
        <v>25122</v>
      </c>
      <c r="D26" s="122">
        <f>C26-B26</f>
        <v>-3842</v>
      </c>
      <c r="E26" s="123">
        <f>D26/B26</f>
        <v>-0.13264742438889657</v>
      </c>
      <c r="F26" s="31"/>
      <c r="G26" s="44" t="s">
        <v>68</v>
      </c>
      <c r="H26" s="112">
        <f>SUM(H24:H25)-8</f>
        <v>7162</v>
      </c>
      <c r="I26" s="73">
        <f>SUM(I24:I25)-2</f>
        <v>6297</v>
      </c>
      <c r="J26" s="128">
        <f t="shared" si="0"/>
        <v>-865</v>
      </c>
      <c r="K26" s="129">
        <f t="shared" si="1"/>
        <v>-0.12077631946383692</v>
      </c>
      <c r="L26" s="201"/>
    </row>
    <row r="27" spans="1:12" ht="14.25" customHeight="1" x14ac:dyDescent="0.2">
      <c r="A27" s="175"/>
      <c r="B27" s="176"/>
      <c r="C27" s="176"/>
      <c r="D27" s="176"/>
      <c r="E27" s="176"/>
      <c r="F27" s="32"/>
      <c r="G27" s="166"/>
      <c r="H27" s="167"/>
      <c r="I27" s="167"/>
      <c r="J27" s="167"/>
      <c r="K27" s="167"/>
      <c r="L27" s="202"/>
    </row>
    <row r="28" spans="1:12" s="14" customFormat="1" ht="17.25" customHeight="1" x14ac:dyDescent="0.2">
      <c r="A28" s="163" t="s">
        <v>11</v>
      </c>
      <c r="B28" s="164"/>
      <c r="C28" s="164"/>
      <c r="D28" s="164"/>
      <c r="E28" s="164"/>
      <c r="F28" s="18"/>
      <c r="G28" s="168"/>
      <c r="H28" s="168"/>
      <c r="I28" s="168"/>
      <c r="J28" s="168"/>
      <c r="K28" s="168"/>
      <c r="L28" s="199" t="s">
        <v>69</v>
      </c>
    </row>
    <row r="29" spans="1:12" ht="10.5" customHeight="1" x14ac:dyDescent="0.2">
      <c r="A29" s="163"/>
      <c r="B29" s="165"/>
      <c r="C29" s="165"/>
      <c r="D29" s="165"/>
      <c r="E29" s="165"/>
      <c r="F29" s="18"/>
      <c r="G29" s="168"/>
      <c r="H29" s="168"/>
      <c r="I29" s="168"/>
      <c r="J29" s="168"/>
      <c r="K29" s="168"/>
      <c r="L29" s="197"/>
    </row>
    <row r="30" spans="1:12" ht="6.75" customHeight="1" thickBot="1" x14ac:dyDescent="0.25">
      <c r="A30" s="6"/>
      <c r="B30" s="19"/>
      <c r="C30" s="19"/>
      <c r="D30" s="19"/>
      <c r="E30" s="19"/>
      <c r="F30" s="18"/>
      <c r="G30" s="21"/>
      <c r="H30" s="21"/>
      <c r="I30" s="21"/>
      <c r="J30" s="21"/>
      <c r="K30" s="21"/>
      <c r="L30" s="197"/>
    </row>
    <row r="31" spans="1:12" s="14" customFormat="1" ht="13.5" customHeight="1" thickBot="1" x14ac:dyDescent="0.25">
      <c r="A31" s="92" t="s">
        <v>48</v>
      </c>
      <c r="B31" s="22">
        <v>2016</v>
      </c>
      <c r="C31" s="22">
        <v>2017</v>
      </c>
      <c r="D31" s="186" t="s">
        <v>0</v>
      </c>
      <c r="E31" s="187" t="s">
        <v>1</v>
      </c>
      <c r="F31" s="32"/>
      <c r="G31" s="76" t="s">
        <v>66</v>
      </c>
      <c r="H31" s="22">
        <v>2016</v>
      </c>
      <c r="I31" s="22">
        <v>2017</v>
      </c>
      <c r="J31" s="22" t="s">
        <v>0</v>
      </c>
      <c r="K31" s="23" t="s">
        <v>1</v>
      </c>
      <c r="L31" s="197"/>
    </row>
    <row r="32" spans="1:12" ht="17.25" customHeight="1" x14ac:dyDescent="0.25">
      <c r="A32" s="98" t="s">
        <v>32</v>
      </c>
      <c r="B32" s="118">
        <v>324</v>
      </c>
      <c r="C32" s="75">
        <v>240</v>
      </c>
      <c r="D32" s="188">
        <f>C32-B32</f>
        <v>-84</v>
      </c>
      <c r="E32" s="114">
        <f>D32/B32</f>
        <v>-0.25925925925925924</v>
      </c>
      <c r="F32" s="33"/>
      <c r="G32" s="58" t="s">
        <v>9</v>
      </c>
      <c r="H32" s="100">
        <v>4062</v>
      </c>
      <c r="I32" s="100">
        <v>3504</v>
      </c>
      <c r="J32" s="87">
        <f>I32-H32</f>
        <v>-558</v>
      </c>
      <c r="K32" s="88">
        <f>J32/H32</f>
        <v>-0.13737075332348597</v>
      </c>
      <c r="L32" s="197"/>
    </row>
    <row r="33" spans="1:12" s="3" customFormat="1" ht="16.5" customHeight="1" x14ac:dyDescent="0.25">
      <c r="A33" s="99" t="s">
        <v>6</v>
      </c>
      <c r="B33" s="118">
        <v>786</v>
      </c>
      <c r="C33" s="75">
        <v>633</v>
      </c>
      <c r="D33" s="188">
        <f>C33-B33</f>
        <v>-153</v>
      </c>
      <c r="E33" s="114">
        <f>D33/B33</f>
        <v>-0.19465648854961831</v>
      </c>
      <c r="F33" s="33"/>
      <c r="G33" s="28" t="s">
        <v>10</v>
      </c>
      <c r="H33" s="101">
        <v>16843</v>
      </c>
      <c r="I33" s="101">
        <v>14379</v>
      </c>
      <c r="J33" s="87">
        <f>I33-H33</f>
        <v>-2464</v>
      </c>
      <c r="K33" s="88">
        <f>J33/H33</f>
        <v>-0.14629222822537552</v>
      </c>
      <c r="L33" s="197"/>
    </row>
    <row r="34" spans="1:12" ht="15" customHeight="1" x14ac:dyDescent="0.25">
      <c r="A34" s="99" t="s">
        <v>33</v>
      </c>
      <c r="B34" s="118">
        <v>1098</v>
      </c>
      <c r="C34" s="75">
        <v>916</v>
      </c>
      <c r="D34" s="188">
        <f>C34-B34</f>
        <v>-182</v>
      </c>
      <c r="E34" s="114">
        <f>D34/B34</f>
        <v>-0.16575591985428051</v>
      </c>
      <c r="F34" s="33"/>
      <c r="G34" s="59" t="s">
        <v>12</v>
      </c>
      <c r="H34" s="102">
        <v>6075</v>
      </c>
      <c r="I34" s="102">
        <v>5296</v>
      </c>
      <c r="J34" s="130">
        <f>I34-H34</f>
        <v>-779</v>
      </c>
      <c r="K34" s="131">
        <f>J34/H34</f>
        <v>-0.12823045267489713</v>
      </c>
      <c r="L34" s="197"/>
    </row>
    <row r="35" spans="1:12" ht="15.75" customHeight="1" thickBot="1" x14ac:dyDescent="0.3">
      <c r="A35" s="99" t="s">
        <v>34</v>
      </c>
      <c r="B35" s="118">
        <v>2136</v>
      </c>
      <c r="C35" s="75">
        <v>1989</v>
      </c>
      <c r="D35" s="188">
        <f>C35-B35</f>
        <v>-147</v>
      </c>
      <c r="E35" s="114">
        <f>D35/B35</f>
        <v>-6.8820224719101125E-2</v>
      </c>
      <c r="F35" s="33"/>
      <c r="G35" s="60" t="s">
        <v>13</v>
      </c>
      <c r="H35" s="103">
        <v>24605.5</v>
      </c>
      <c r="I35" s="103">
        <v>21177</v>
      </c>
      <c r="J35" s="132">
        <f>I35-H35</f>
        <v>-3428.5</v>
      </c>
      <c r="K35" s="133">
        <f>J35/H35</f>
        <v>-0.13933876572311069</v>
      </c>
      <c r="L35" s="198"/>
    </row>
    <row r="36" spans="1:12" ht="15.75" thickBot="1" x14ac:dyDescent="0.3">
      <c r="A36" s="55" t="s">
        <v>39</v>
      </c>
      <c r="B36" s="61">
        <f>SUM(B32:B35)</f>
        <v>4344</v>
      </c>
      <c r="C36" s="61">
        <f>SUM(C32:C35)</f>
        <v>3778</v>
      </c>
      <c r="D36" s="91">
        <f t="shared" ref="D36:D37" si="2">C36-B36</f>
        <v>-566</v>
      </c>
      <c r="E36" s="90">
        <f t="shared" ref="E36:E37" si="3">D36/B36</f>
        <v>-0.13029465930018416</v>
      </c>
      <c r="F36" s="33"/>
      <c r="G36" s="52"/>
      <c r="H36" s="109"/>
      <c r="I36" s="104"/>
      <c r="J36" s="48"/>
      <c r="K36" s="48"/>
      <c r="L36" s="183" t="s">
        <v>65</v>
      </c>
    </row>
    <row r="37" spans="1:12" ht="16.5" customHeight="1" thickBot="1" x14ac:dyDescent="0.3">
      <c r="A37" s="54" t="s">
        <v>91</v>
      </c>
      <c r="B37" s="62">
        <v>686</v>
      </c>
      <c r="C37" s="62">
        <f>14+597</f>
        <v>611</v>
      </c>
      <c r="D37" s="188">
        <f t="shared" si="2"/>
        <v>-75</v>
      </c>
      <c r="E37" s="114">
        <f t="shared" si="3"/>
        <v>-0.10932944606413994</v>
      </c>
      <c r="F37" s="33"/>
      <c r="G37" s="77" t="s">
        <v>67</v>
      </c>
      <c r="H37" s="22">
        <v>2016</v>
      </c>
      <c r="I37" s="22">
        <v>2017</v>
      </c>
      <c r="J37" s="78" t="s">
        <v>0</v>
      </c>
      <c r="K37" s="79" t="s">
        <v>1</v>
      </c>
      <c r="L37" s="184"/>
    </row>
    <row r="38" spans="1:12" ht="15" customHeight="1" x14ac:dyDescent="0.25">
      <c r="A38" s="144" t="s">
        <v>7</v>
      </c>
      <c r="B38" s="141">
        <v>1384</v>
      </c>
      <c r="C38" s="141">
        <v>1250</v>
      </c>
      <c r="D38" s="91">
        <f>C38-B38</f>
        <v>-134</v>
      </c>
      <c r="E38" s="90">
        <f t="shared" ref="E38" si="4">D38/B38</f>
        <v>-9.6820809248554907E-2</v>
      </c>
      <c r="F38" s="33"/>
      <c r="G38" s="49" t="s">
        <v>9</v>
      </c>
      <c r="H38" s="105">
        <v>282</v>
      </c>
      <c r="I38" s="105">
        <v>274</v>
      </c>
      <c r="J38" s="142">
        <f>I38-H38</f>
        <v>-8</v>
      </c>
      <c r="K38" s="140">
        <f>J38/H38</f>
        <v>-2.8368794326241134E-2</v>
      </c>
      <c r="L38" s="184"/>
    </row>
    <row r="39" spans="1:12" ht="14.25" customHeight="1" x14ac:dyDescent="0.25">
      <c r="A39" s="55" t="s">
        <v>8</v>
      </c>
      <c r="B39" s="61">
        <v>241</v>
      </c>
      <c r="C39" s="61">
        <v>252</v>
      </c>
      <c r="D39" s="189">
        <f t="shared" ref="D39:D40" si="5">C39-B39</f>
        <v>11</v>
      </c>
      <c r="E39" s="190">
        <f>D39/B39</f>
        <v>4.5643153526970952E-2</v>
      </c>
      <c r="F39" s="18"/>
      <c r="G39" s="20" t="s">
        <v>10</v>
      </c>
      <c r="H39" s="106">
        <v>1194</v>
      </c>
      <c r="I39" s="106">
        <v>1177</v>
      </c>
      <c r="J39" s="142">
        <f>I39-H39</f>
        <v>-17</v>
      </c>
      <c r="K39" s="140">
        <f>J39/H39</f>
        <v>-1.423785594639866E-2</v>
      </c>
      <c r="L39" s="184"/>
    </row>
    <row r="40" spans="1:12" ht="16.5" customHeight="1" thickBot="1" x14ac:dyDescent="0.3">
      <c r="A40" s="56" t="s">
        <v>35</v>
      </c>
      <c r="B40" s="63">
        <v>98</v>
      </c>
      <c r="C40" s="63">
        <v>57</v>
      </c>
      <c r="D40" s="116">
        <f t="shared" si="5"/>
        <v>-41</v>
      </c>
      <c r="E40" s="117">
        <f>D40/B40</f>
        <v>-0.41836734693877553</v>
      </c>
      <c r="F40" s="18"/>
      <c r="G40" s="50" t="s">
        <v>14</v>
      </c>
      <c r="H40" s="107">
        <v>678</v>
      </c>
      <c r="I40" s="107">
        <v>652</v>
      </c>
      <c r="J40" s="145">
        <f>I40-H40</f>
        <v>-26</v>
      </c>
      <c r="K40" s="146">
        <f>J40/H40</f>
        <v>-3.8348082595870206E-2</v>
      </c>
      <c r="L40" s="185"/>
    </row>
    <row r="41" spans="1:12" ht="15.75" customHeight="1" thickBot="1" x14ac:dyDescent="0.3">
      <c r="A41" s="169" t="s">
        <v>47</v>
      </c>
      <c r="B41" s="170"/>
      <c r="C41" s="170"/>
      <c r="D41" s="170"/>
      <c r="E41" s="170"/>
      <c r="F41" s="18"/>
      <c r="G41" s="51" t="s">
        <v>15</v>
      </c>
      <c r="H41" s="108">
        <v>2769.5</v>
      </c>
      <c r="I41" s="108">
        <v>2636.5</v>
      </c>
      <c r="J41" s="149">
        <f>I41-H41</f>
        <v>-133</v>
      </c>
      <c r="K41" s="150">
        <f>J41/H41</f>
        <v>-4.8023108864415957E-2</v>
      </c>
      <c r="L41" s="155"/>
    </row>
    <row r="42" spans="1:12" ht="12" customHeight="1" thickBot="1" x14ac:dyDescent="0.25">
      <c r="A42" s="170"/>
      <c r="B42" s="170"/>
      <c r="C42" s="170"/>
      <c r="D42" s="170"/>
      <c r="E42" s="170"/>
      <c r="F42" s="18"/>
      <c r="G42" s="5"/>
      <c r="H42" s="10"/>
      <c r="I42" s="10"/>
      <c r="L42" s="156"/>
    </row>
    <row r="43" spans="1:12" ht="13.5" customHeight="1" thickBot="1" x14ac:dyDescent="0.25">
      <c r="A43" s="170"/>
      <c r="B43" s="170"/>
      <c r="C43" s="170"/>
      <c r="D43" s="170"/>
      <c r="E43" s="170"/>
      <c r="F43" s="18"/>
      <c r="G43" s="179" t="s">
        <v>31</v>
      </c>
      <c r="H43" s="180"/>
      <c r="I43" s="180"/>
      <c r="J43" s="22">
        <v>2016</v>
      </c>
      <c r="K43" s="22">
        <v>2017</v>
      </c>
      <c r="L43" s="156"/>
    </row>
    <row r="44" spans="1:12" ht="12.75" customHeight="1" x14ac:dyDescent="0.25">
      <c r="A44" s="170"/>
      <c r="B44" s="170"/>
      <c r="C44" s="170"/>
      <c r="D44" s="170"/>
      <c r="E44" s="170"/>
      <c r="F44" s="34"/>
      <c r="G44" s="173" t="s">
        <v>20</v>
      </c>
      <c r="H44" s="174"/>
      <c r="I44" s="174"/>
      <c r="J44" s="37">
        <f>H38/H24</f>
        <v>4.1759218125277657E-2</v>
      </c>
      <c r="K44" s="38">
        <f>I38/I24</f>
        <v>4.606590450571621E-2</v>
      </c>
      <c r="L44" s="156"/>
    </row>
    <row r="45" spans="1:12" ht="12.75" customHeight="1" x14ac:dyDescent="0.25">
      <c r="A45" s="170"/>
      <c r="B45" s="170"/>
      <c r="C45" s="170"/>
      <c r="D45" s="170"/>
      <c r="E45" s="170"/>
      <c r="F45" s="34"/>
      <c r="G45" s="171" t="s">
        <v>17</v>
      </c>
      <c r="H45" s="172"/>
      <c r="I45" s="172"/>
      <c r="J45" s="25">
        <f>H39/B24</f>
        <v>4.3616438356164383E-2</v>
      </c>
      <c r="K45" s="12">
        <f>I39/C24</f>
        <v>4.9424708154866888E-2</v>
      </c>
      <c r="L45" s="157"/>
    </row>
    <row r="46" spans="1:12" ht="12" customHeight="1" x14ac:dyDescent="0.25">
      <c r="A46" s="170"/>
      <c r="B46" s="170"/>
      <c r="C46" s="170"/>
      <c r="D46" s="170"/>
      <c r="E46" s="170"/>
      <c r="F46" s="35"/>
      <c r="G46" s="177" t="s">
        <v>18</v>
      </c>
      <c r="H46" s="178"/>
      <c r="I46" s="178"/>
      <c r="J46" s="25">
        <f>H40/H24</f>
        <v>0.10039982230119947</v>
      </c>
      <c r="K46" s="12">
        <f>I40/I24</f>
        <v>0.10961667787491594</v>
      </c>
      <c r="L46" s="151" t="s">
        <v>49</v>
      </c>
    </row>
    <row r="47" spans="1:12" ht="3.75" hidden="1" customHeight="1" x14ac:dyDescent="0.25">
      <c r="A47" s="170"/>
      <c r="B47" s="170"/>
      <c r="C47" s="170"/>
      <c r="D47" s="170"/>
      <c r="E47" s="170"/>
      <c r="F47" s="35"/>
      <c r="G47" s="177" t="s">
        <v>19</v>
      </c>
      <c r="H47" s="178"/>
      <c r="I47" s="178"/>
      <c r="J47" s="25">
        <f>H41/B24</f>
        <v>0.1011689497716895</v>
      </c>
      <c r="K47" s="12">
        <f>I41/C24</f>
        <v>0.11071218610901151</v>
      </c>
      <c r="L47" s="152"/>
    </row>
    <row r="48" spans="1:12" ht="15" customHeight="1" thickBot="1" x14ac:dyDescent="0.3">
      <c r="A48" s="36" t="s">
        <v>44</v>
      </c>
      <c r="F48" s="18"/>
      <c r="G48" s="153" t="s">
        <v>19</v>
      </c>
      <c r="H48" s="154"/>
      <c r="I48" s="154"/>
      <c r="J48" s="26">
        <f>H41/B24</f>
        <v>0.1011689497716895</v>
      </c>
      <c r="K48" s="13">
        <f>I41/C24</f>
        <v>0.11071218610901151</v>
      </c>
      <c r="L48" s="152"/>
    </row>
    <row r="49" spans="12:12" x14ac:dyDescent="0.2">
      <c r="L49" s="53" t="s">
        <v>71</v>
      </c>
    </row>
  </sheetData>
  <mergeCells count="20">
    <mergeCell ref="G43:I43"/>
    <mergeCell ref="G1:L1"/>
    <mergeCell ref="L36:L40"/>
    <mergeCell ref="L28:L35"/>
    <mergeCell ref="L23:L27"/>
    <mergeCell ref="L46:L48"/>
    <mergeCell ref="G48:I48"/>
    <mergeCell ref="L41:L45"/>
    <mergeCell ref="B1:D1"/>
    <mergeCell ref="A2:C2"/>
    <mergeCell ref="G2:J2"/>
    <mergeCell ref="A28:E28"/>
    <mergeCell ref="A29:E29"/>
    <mergeCell ref="G27:K29"/>
    <mergeCell ref="A41:E47"/>
    <mergeCell ref="G45:I45"/>
    <mergeCell ref="G44:I44"/>
    <mergeCell ref="A27:E27"/>
    <mergeCell ref="G47:I47"/>
    <mergeCell ref="G46:I46"/>
  </mergeCells>
  <phoneticPr fontId="5" type="noConversion"/>
  <pageMargins left="0.5" right="0.5" top="0.4" bottom="0.35" header="0.5" footer="0.5"/>
  <pageSetup scale="77"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
  <sheetViews>
    <sheetView workbookViewId="0">
      <selection activeCell="C8" sqref="C8"/>
    </sheetView>
  </sheetViews>
  <sheetFormatPr defaultRowHeight="12.75" x14ac:dyDescent="0.2"/>
  <cols>
    <col min="2" max="2" width="16.42578125" customWidth="1"/>
  </cols>
  <sheetData>
    <row r="2" spans="1:6" x14ac:dyDescent="0.2">
      <c r="A2" s="135"/>
      <c r="B2" s="135" t="s">
        <v>55</v>
      </c>
      <c r="C2" s="135" t="s">
        <v>56</v>
      </c>
      <c r="D2" s="135"/>
      <c r="E2" s="135" t="s">
        <v>57</v>
      </c>
      <c r="F2" s="135" t="s">
        <v>58</v>
      </c>
    </row>
    <row r="3" spans="1:6" x14ac:dyDescent="0.2">
      <c r="A3" s="135" t="s">
        <v>59</v>
      </c>
      <c r="B3" s="135">
        <f>IF(SUM('Sheet 1'!B4:B23)='Sheet 1'!B24,0,1)</f>
        <v>0</v>
      </c>
      <c r="C3" s="135">
        <f>IF(SUM('Sheet 1'!C4:C23)='Sheet 1'!C24,0,1)</f>
        <v>0</v>
      </c>
      <c r="D3" s="135"/>
      <c r="E3" s="135">
        <f>IF(SUM('Sheet 1'!H4:H23)='Sheet 1'!H24,0,1)</f>
        <v>0</v>
      </c>
      <c r="F3" s="135">
        <f>IF(SUM('Sheet 1'!I4:I23)='Sheet 1'!I24,0,1)</f>
        <v>0</v>
      </c>
    </row>
    <row r="4" spans="1:6" x14ac:dyDescent="0.2">
      <c r="A4" s="135" t="s">
        <v>60</v>
      </c>
      <c r="B4" s="135">
        <f>IF(SUM('Sheet 1'!B24:B25)='Sheet 1'!B26,0,1)</f>
        <v>0</v>
      </c>
      <c r="C4" s="135">
        <f>IF(SUM('Sheet 1'!C24:C25)='Sheet 1'!C26,0,1)</f>
        <v>0</v>
      </c>
      <c r="D4" s="135"/>
      <c r="E4" s="135">
        <f>IF(SUM('Sheet 1'!H24:H25)='Sheet 1'!H26,0,1)</f>
        <v>1</v>
      </c>
      <c r="F4" s="135">
        <f>IF(SUM('Sheet 1'!I24:I25)='Sheet 1'!I26,0,1)</f>
        <v>1</v>
      </c>
    </row>
    <row r="6" spans="1:6" x14ac:dyDescent="0.2">
      <c r="A6" s="135" t="s">
        <v>61</v>
      </c>
      <c r="B6" s="135"/>
      <c r="C6" s="135"/>
      <c r="D6" s="135"/>
      <c r="E6" s="135">
        <f>IF(SUM('Sheet 1'!B36:B40)='Sheet 1'!H24,0,1)</f>
        <v>0</v>
      </c>
      <c r="F6" s="135">
        <f>IF(SUM('Sheet 1'!C36:C40)='Sheet 1'!I24,0,1)</f>
        <v>0</v>
      </c>
    </row>
    <row r="8" spans="1:6" x14ac:dyDescent="0.2">
      <c r="A8" s="135" t="s">
        <v>62</v>
      </c>
      <c r="B8" s="135">
        <f>IF('Sheet 1'!H35+'Sheet 1'!H41='Sheet 1'!B24,0,1)</f>
        <v>0</v>
      </c>
      <c r="C8" s="135">
        <f>IF('Sheet 1'!I35+'Sheet 1'!I41='Sheet 1'!C24,0,1)</f>
        <v>1</v>
      </c>
      <c r="D8" s="135"/>
      <c r="E8" s="135">
        <f>IF('Sheet 1'!H34+'Sheet 1'!H40='Sheet 1'!H24,0,1)</f>
        <v>0</v>
      </c>
      <c r="F8" s="135">
        <f>IF('Sheet 1'!I34+'Sheet 1'!I40='Sheet 1'!I24,0,1)</f>
        <v>0</v>
      </c>
    </row>
    <row r="9" spans="1:6" x14ac:dyDescent="0.2">
      <c r="B9" s="143"/>
      <c r="E9" s="143"/>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check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2016-04-05T03:33:37Z</cp:lastPrinted>
  <dcterms:created xsi:type="dcterms:W3CDTF">2005-01-11T16:04:59Z</dcterms:created>
  <dcterms:modified xsi:type="dcterms:W3CDTF">2017-07-03T18:17:04Z</dcterms:modified>
</cp:coreProperties>
</file>